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-2022\"/>
    </mc:Choice>
  </mc:AlternateContent>
  <bookViews>
    <workbookView xWindow="45" yWindow="15" windowWidth="3210" windowHeight="1275"/>
  </bookViews>
  <sheets>
    <sheet name="հկ-ների համար" sheetId="10" r:id="rId1"/>
  </sheets>
  <definedNames>
    <definedName name="_xlnm.Print_Titles" localSheetId="0">'հկ-ների համար'!$4:$5</definedName>
  </definedNames>
  <calcPr calcId="152511"/>
</workbook>
</file>

<file path=xl/calcChain.xml><?xml version="1.0" encoding="utf-8"?>
<calcChain xmlns="http://schemas.openxmlformats.org/spreadsheetml/2006/main">
  <c r="J31" i="10" l="1"/>
  <c r="I31" i="10"/>
  <c r="H31" i="10"/>
  <c r="G31" i="10"/>
  <c r="F31" i="10"/>
  <c r="E31" i="10"/>
  <c r="D31" i="10"/>
  <c r="C31" i="10"/>
  <c r="J30" i="10"/>
  <c r="J29" i="10"/>
  <c r="J28" i="10" s="1"/>
  <c r="I28" i="10"/>
  <c r="H28" i="10"/>
  <c r="G28" i="10"/>
  <c r="F28" i="10"/>
  <c r="E28" i="10"/>
  <c r="D28" i="10"/>
  <c r="C28" i="10"/>
  <c r="J27" i="10"/>
  <c r="J26" i="10"/>
  <c r="J25" i="10" s="1"/>
  <c r="I25" i="10"/>
  <c r="H25" i="10"/>
  <c r="G25" i="10"/>
  <c r="F25" i="10"/>
  <c r="E25" i="10"/>
  <c r="D25" i="10"/>
  <c r="C25" i="10"/>
  <c r="J24" i="10"/>
  <c r="J23" i="10" s="1"/>
  <c r="I23" i="10"/>
  <c r="H23" i="10"/>
  <c r="G23" i="10"/>
  <c r="F23" i="10"/>
  <c r="E23" i="10"/>
  <c r="D23" i="10"/>
  <c r="C23" i="10"/>
  <c r="J22" i="10"/>
  <c r="J21" i="10"/>
  <c r="I21" i="10"/>
  <c r="H21" i="10"/>
  <c r="G21" i="10"/>
  <c r="F21" i="10"/>
  <c r="E21" i="10"/>
  <c r="D21" i="10"/>
  <c r="C21" i="10"/>
  <c r="J20" i="10"/>
  <c r="J19" i="10" s="1"/>
  <c r="I19" i="10"/>
  <c r="H19" i="10"/>
  <c r="G19" i="10"/>
  <c r="F19" i="10"/>
  <c r="E19" i="10"/>
  <c r="D19" i="10"/>
  <c r="C19" i="10"/>
  <c r="J18" i="10"/>
  <c r="J17" i="10"/>
  <c r="J16" i="10"/>
  <c r="J15" i="10"/>
  <c r="J14" i="10"/>
  <c r="I13" i="10"/>
  <c r="H13" i="10"/>
  <c r="G13" i="10"/>
  <c r="F13" i="10"/>
  <c r="E13" i="10"/>
  <c r="D13" i="10"/>
  <c r="C13" i="10"/>
  <c r="J12" i="10"/>
  <c r="J11" i="10"/>
  <c r="J10" i="10"/>
  <c r="J9" i="10"/>
  <c r="F8" i="10"/>
  <c r="E8" i="10"/>
  <c r="D8" i="10"/>
  <c r="J8" i="10" s="1"/>
  <c r="C8" i="10"/>
  <c r="F7" i="10"/>
  <c r="F6" i="10" s="1"/>
  <c r="E7" i="10"/>
  <c r="D7" i="10"/>
  <c r="J7" i="10" s="1"/>
  <c r="C7" i="10"/>
  <c r="I6" i="10"/>
  <c r="H6" i="10"/>
  <c r="G6" i="10"/>
  <c r="E6" i="10"/>
  <c r="C6" i="10"/>
  <c r="J6" i="10" l="1"/>
  <c r="J13" i="10"/>
  <c r="D6" i="10"/>
</calcChain>
</file>

<file path=xl/sharedStrings.xml><?xml version="1.0" encoding="utf-8"?>
<sst xmlns="http://schemas.openxmlformats.org/spreadsheetml/2006/main" count="51" uniqueCount="46">
  <si>
    <t>(հազ.դրամներով)</t>
  </si>
  <si>
    <t>2020թ.</t>
  </si>
  <si>
    <t>2021թ.</t>
  </si>
  <si>
    <t>դասա-կարգումը</t>
  </si>
  <si>
    <t>անվանումը</t>
  </si>
  <si>
    <t>Ծրագրերի և միջոցառումների անվանումները</t>
  </si>
  <si>
    <t>ՀՀ պաշտպանության ապահովում, որից`</t>
  </si>
  <si>
    <t>Ռազմական կարիքների բավարարում</t>
  </si>
  <si>
    <t xml:space="preserve">ՀՀ օդանավակայաններում ՌԴ զորամիավորումների օդանավերի սպասարկման ծառայություններ </t>
  </si>
  <si>
    <t>Ռազմական նշանակության համակարգերի պահպանում</t>
  </si>
  <si>
    <t>Ռազմաբժշկական սպասարկում և առողջապահական ծառայություններ, որից`</t>
  </si>
  <si>
    <t>Զինծառայողներին, ինչպես նաև նրանց ընտանիքի անդամներին բժշկական օգնության ծառայություններ</t>
  </si>
  <si>
    <t>Հիգիենիկ և համաճարակային փորձագիտական ծառայություններ</t>
  </si>
  <si>
    <t>Հոսպիտալների և բուժկետերի բժշկական սարքավորումների պահպանման ծառայություններ</t>
  </si>
  <si>
    <t>Դեղորայքի տրամադրում զորամասային և հոսպիտալային օղակներում բուժօգնություն ստացողներին</t>
  </si>
  <si>
    <t>Հոսպիտալների և բուժկետերի բժշկական սարքավորումներով համալրում</t>
  </si>
  <si>
    <t>Ռազմական ուսուցում և վերապատրաստում, որից`</t>
  </si>
  <si>
    <t>Ռազմուսումնական հաստատություններում նեղ մասնագետների պատրաստում և վերապատրաստում</t>
  </si>
  <si>
    <t>Միջազգային ռազմական համագորածցություն, որից`</t>
  </si>
  <si>
    <t>Հումանիտար ականազերծման և փորձագիտական ծառայություններ</t>
  </si>
  <si>
    <t>ՀԱՄԵՄԱՏԱԿԱՆ ՏԵՂԵԿԱԳԻՐ</t>
  </si>
  <si>
    <t>2022թ.</t>
  </si>
  <si>
    <t>Նախագիծ</t>
  </si>
  <si>
    <t>ՀՀ պաշտպանության նախարարության շենքային պայմանների բարելավում</t>
  </si>
  <si>
    <t>ՀՀ ռազմական կցորդների և ներկայացուցիչների պահպանում</t>
  </si>
  <si>
    <t>Հումանիտար ականազերծման և փորձագիտական ծառայությունների կազմակերպում</t>
  </si>
  <si>
    <t>Աջակցություն ՀՀ ՊՆ կողմից իրականացվող ծրագրերին</t>
  </si>
  <si>
    <t>ՊՆ անձնակազմի խրախուսում</t>
  </si>
  <si>
    <t>Ռազմական կարիքի բավարարում</t>
  </si>
  <si>
    <t>ԱՄԲՈՂՋԸ (ՀՀ պաշտպանության նախարարություն)</t>
  </si>
  <si>
    <t>Կողմնորոշիչ չափաքանակ</t>
  </si>
  <si>
    <t xml:space="preserve">2019թ. hաստատված բյուջե </t>
  </si>
  <si>
    <t>Հայտ</t>
  </si>
  <si>
    <t>Աջակցություն ՀՀ զինված ուժերի ռազմբժշկական վարչության կողմից իրականացվող ծրագրին, որից`</t>
  </si>
  <si>
    <t>Բժշկական օգնություն և սպասարկում իրականացրած անձնակազմի խրախուսում</t>
  </si>
  <si>
    <t>ՀՀ ՊՆ-ի ռազմաբժշկական հաստատությունների գործունեության ապահովում</t>
  </si>
  <si>
    <t>նոր միջոցառում</t>
  </si>
  <si>
    <t>Հնդկաստանի կողմից տրամադրված պետական արտահանման վարկի հաշվին հնդկական արտադրության ռազմատեխնիկական միջոցներով ապահովում</t>
  </si>
  <si>
    <t>Ռուսաստանի Դաշնության կողմից տրամադրված պետական արտահանման երկրորդ վարկի հաշվին ռուսական արտադրության անհրաժեշտ ինժեներական և ավտոմոբիլային տեխնիկայով ապահովում</t>
  </si>
  <si>
    <t>2020թ. հայտի տարբե-րությունը 2020թ. կողմնորոշիչի նկատմամբ</t>
  </si>
  <si>
    <t>ՀՀ պաշտպանության նախարարության գծով 2019թ. հաստատված բյուջեի ու 2019-2021թթ. պետական ՄԺԾ ծրագրով կողմնորոշիչ չափաքանակների ու հայտերի` ըստ պետական բյուջե ծրագրերի և միջոցառումների</t>
  </si>
  <si>
    <t>Տեղեկատվությունը հանդիսանում է պետական և ծառայողական գաղտնիք պարունակող</t>
  </si>
  <si>
    <t>Պատասխանատու` ՀՀ ԶՈւ ռազմաբժշկական վարչության պետի պժկ գնդապետ Արմեն Նազարյան
հեռ. (093) 11-51-55, (010) 29-43-07</t>
  </si>
  <si>
    <t>Պատասխանատու` ՀՀ ՊՆ կադրերի և ռազմական կրթության վարչության պետ  Նորայր  Սմբատյան
հեռ. (096) 50-52-25, (010) 29-43-26</t>
  </si>
  <si>
    <t>Պատասխանատու` ՀՀ ՊՆ պաշտպանական քաղաքականության վարչության պետ Լևոն Այվազյան
հեռ. (091) 10-41-01, (010) 29-45-29</t>
  </si>
  <si>
    <t>Ծանոթագրություն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</si>
</sst>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C19" workbookViewId="0">
      <selection activeCell="K6" sqref="K6:K12"/>
    </sheetView>
  </sheetViews>
  <sheetFormatPr defaultColWidth="10.28515625" defaultRowHeight="16.5" x14ac:dyDescent="0.3"/>
  <cols>
    <col min="1" max="1" width="11.28515625" style="1" customWidth="1"/>
    <col min="2" max="2" width="39.5703125" style="1" customWidth="1"/>
    <col min="3" max="9" width="17.28515625" style="1" customWidth="1"/>
    <col min="10" max="10" width="16.7109375" style="1" customWidth="1"/>
    <col min="11" max="11" width="27.5703125" style="1" customWidth="1"/>
    <col min="12" max="16384" width="10.28515625" style="1"/>
  </cols>
  <sheetData>
    <row r="1" spans="1:11" ht="17.25" x14ac:dyDescent="0.3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13"/>
    </row>
    <row r="2" spans="1:11" ht="33" customHeight="1" x14ac:dyDescent="0.3">
      <c r="A2" s="21" t="s">
        <v>40</v>
      </c>
      <c r="B2" s="21"/>
      <c r="C2" s="21"/>
      <c r="D2" s="21"/>
      <c r="E2" s="21"/>
      <c r="F2" s="21"/>
      <c r="G2" s="21"/>
      <c r="H2" s="21"/>
      <c r="I2" s="21"/>
      <c r="J2" s="21"/>
      <c r="K2" s="14"/>
    </row>
    <row r="3" spans="1:11" ht="17.25" thickBot="1" x14ac:dyDescent="0.35">
      <c r="C3" s="10"/>
      <c r="D3" s="10"/>
      <c r="E3" s="10"/>
      <c r="F3" s="10"/>
      <c r="G3" s="10"/>
      <c r="H3" s="10"/>
      <c r="I3" s="10"/>
      <c r="J3" s="10"/>
      <c r="K3" s="10" t="s">
        <v>0</v>
      </c>
    </row>
    <row r="4" spans="1:11" ht="40.5" customHeight="1" thickBot="1" x14ac:dyDescent="0.35">
      <c r="A4" s="22" t="s">
        <v>5</v>
      </c>
      <c r="B4" s="22"/>
      <c r="C4" s="16" t="s">
        <v>31</v>
      </c>
      <c r="D4" s="23" t="s">
        <v>30</v>
      </c>
      <c r="E4" s="24"/>
      <c r="F4" s="11" t="s">
        <v>22</v>
      </c>
      <c r="G4" s="23" t="s">
        <v>32</v>
      </c>
      <c r="H4" s="25"/>
      <c r="I4" s="24"/>
      <c r="J4" s="16" t="s">
        <v>39</v>
      </c>
      <c r="K4" s="16" t="s">
        <v>45</v>
      </c>
    </row>
    <row r="5" spans="1:11" ht="69" customHeight="1" thickBot="1" x14ac:dyDescent="0.35">
      <c r="A5" s="15" t="s">
        <v>3</v>
      </c>
      <c r="B5" s="15" t="s">
        <v>4</v>
      </c>
      <c r="C5" s="17"/>
      <c r="D5" s="15" t="s">
        <v>1</v>
      </c>
      <c r="E5" s="15" t="s">
        <v>2</v>
      </c>
      <c r="F5" s="15" t="s">
        <v>21</v>
      </c>
      <c r="G5" s="15" t="s">
        <v>1</v>
      </c>
      <c r="H5" s="15" t="s">
        <v>2</v>
      </c>
      <c r="I5" s="15" t="s">
        <v>21</v>
      </c>
      <c r="J5" s="17"/>
      <c r="K5" s="17"/>
    </row>
    <row r="6" spans="1:11" ht="39" customHeight="1" thickBot="1" x14ac:dyDescent="0.35">
      <c r="A6" s="12">
        <v>1169</v>
      </c>
      <c r="B6" s="2" t="s">
        <v>6</v>
      </c>
      <c r="C6" s="4">
        <f t="shared" ref="C6:J6" si="0">SUM(C7:C12)</f>
        <v>300585247.19999999</v>
      </c>
      <c r="D6" s="4">
        <f t="shared" si="0"/>
        <v>288364716.19999999</v>
      </c>
      <c r="E6" s="4">
        <f t="shared" si="0"/>
        <v>316854252.59999996</v>
      </c>
      <c r="F6" s="4">
        <f t="shared" si="0"/>
        <v>316854252.59999996</v>
      </c>
      <c r="G6" s="4">
        <f t="shared" si="0"/>
        <v>317022799.61000001</v>
      </c>
      <c r="H6" s="4">
        <f t="shared" si="0"/>
        <v>323828095.15999997</v>
      </c>
      <c r="I6" s="4">
        <f t="shared" si="0"/>
        <v>323970985.94</v>
      </c>
      <c r="J6" s="4">
        <f t="shared" si="0"/>
        <v>28658083.410000015</v>
      </c>
      <c r="K6" s="26" t="s">
        <v>41</v>
      </c>
    </row>
    <row r="7" spans="1:11" ht="23.25" customHeight="1" thickBot="1" x14ac:dyDescent="0.35">
      <c r="A7" s="5">
        <v>11001</v>
      </c>
      <c r="B7" s="3" t="s">
        <v>7</v>
      </c>
      <c r="C7" s="6">
        <f>189930722.5+50400</f>
        <v>189981122.5</v>
      </c>
      <c r="D7" s="6">
        <f>199097418.1+50400</f>
        <v>199147818.09999999</v>
      </c>
      <c r="E7" s="6">
        <f>200111933.5+50400</f>
        <v>200162333.5</v>
      </c>
      <c r="F7" s="6">
        <f>200111933.5+50400</f>
        <v>200162333.5</v>
      </c>
      <c r="G7" s="6">
        <v>205197966.90000001</v>
      </c>
      <c r="H7" s="6">
        <v>209872747.90000001</v>
      </c>
      <c r="I7" s="6">
        <v>212170284</v>
      </c>
      <c r="J7" s="6">
        <f t="shared" ref="J7:J12" si="1">+G7-D7</f>
        <v>6050148.8000000119</v>
      </c>
      <c r="K7" s="27"/>
    </row>
    <row r="8" spans="1:11" ht="50.25" thickBot="1" x14ac:dyDescent="0.35">
      <c r="A8" s="5">
        <v>31001</v>
      </c>
      <c r="B8" s="3" t="s">
        <v>23</v>
      </c>
      <c r="C8" s="6">
        <f>66497400.5</f>
        <v>66497400.5</v>
      </c>
      <c r="D8" s="6">
        <f>87801596.7</f>
        <v>87801596.700000003</v>
      </c>
      <c r="E8" s="6">
        <f>115276617.7</f>
        <v>115276617.7</v>
      </c>
      <c r="F8" s="6">
        <f>115276617.7</f>
        <v>115276617.7</v>
      </c>
      <c r="G8" s="6">
        <v>88725124.510000005</v>
      </c>
      <c r="H8" s="6">
        <v>112685139.05999997</v>
      </c>
      <c r="I8" s="6">
        <v>110530493.73999999</v>
      </c>
      <c r="J8" s="6">
        <f t="shared" si="1"/>
        <v>923527.81000000238</v>
      </c>
      <c r="K8" s="27"/>
    </row>
    <row r="9" spans="1:11" ht="50.25" thickBot="1" x14ac:dyDescent="0.35">
      <c r="A9" s="5">
        <v>11002</v>
      </c>
      <c r="B9" s="3" t="s">
        <v>8</v>
      </c>
      <c r="C9" s="6">
        <v>100000</v>
      </c>
      <c r="D9" s="6">
        <v>100000</v>
      </c>
      <c r="E9" s="6">
        <v>100000</v>
      </c>
      <c r="F9" s="6">
        <v>100000</v>
      </c>
      <c r="G9" s="6">
        <v>100000</v>
      </c>
      <c r="H9" s="6">
        <v>100000</v>
      </c>
      <c r="I9" s="6">
        <v>100000</v>
      </c>
      <c r="J9" s="6">
        <f t="shared" si="1"/>
        <v>0</v>
      </c>
      <c r="K9" s="27"/>
    </row>
    <row r="10" spans="1:11" ht="33.75" thickBot="1" x14ac:dyDescent="0.35">
      <c r="A10" s="5">
        <v>11003</v>
      </c>
      <c r="B10" s="3" t="s">
        <v>9</v>
      </c>
      <c r="C10" s="6">
        <v>1170208.2</v>
      </c>
      <c r="D10" s="6">
        <v>1315301.3999999999</v>
      </c>
      <c r="E10" s="6">
        <v>1315301.3999999999</v>
      </c>
      <c r="F10" s="6">
        <v>1315301.3999999999</v>
      </c>
      <c r="G10" s="6">
        <v>1170208.2</v>
      </c>
      <c r="H10" s="6">
        <v>1170208.2</v>
      </c>
      <c r="I10" s="6">
        <v>1170208.2</v>
      </c>
      <c r="J10" s="6">
        <f t="shared" si="1"/>
        <v>-145093.19999999995</v>
      </c>
      <c r="K10" s="27"/>
    </row>
    <row r="11" spans="1:11" ht="116.25" thickBot="1" x14ac:dyDescent="0.35">
      <c r="A11" s="5">
        <v>31006</v>
      </c>
      <c r="B11" s="3" t="s">
        <v>38</v>
      </c>
      <c r="C11" s="6">
        <v>42836516</v>
      </c>
      <c r="D11" s="6">
        <v>0</v>
      </c>
      <c r="E11" s="6">
        <v>0</v>
      </c>
      <c r="F11" s="6">
        <v>0</v>
      </c>
      <c r="G11" s="6">
        <v>13230000</v>
      </c>
      <c r="H11" s="6">
        <v>0</v>
      </c>
      <c r="I11" s="6">
        <v>0</v>
      </c>
      <c r="J11" s="6">
        <f t="shared" si="1"/>
        <v>13230000</v>
      </c>
      <c r="K11" s="27"/>
    </row>
    <row r="12" spans="1:11" ht="83.25" thickBot="1" x14ac:dyDescent="0.35">
      <c r="A12" s="5" t="s">
        <v>36</v>
      </c>
      <c r="B12" s="3" t="s">
        <v>37</v>
      </c>
      <c r="C12" s="6">
        <v>0</v>
      </c>
      <c r="D12" s="6">
        <v>0</v>
      </c>
      <c r="E12" s="6">
        <v>0</v>
      </c>
      <c r="F12" s="6">
        <v>0</v>
      </c>
      <c r="G12" s="6">
        <v>8599500</v>
      </c>
      <c r="H12" s="6">
        <v>0</v>
      </c>
      <c r="I12" s="6">
        <v>0</v>
      </c>
      <c r="J12" s="6">
        <f t="shared" si="1"/>
        <v>8599500</v>
      </c>
      <c r="K12" s="28"/>
    </row>
    <row r="13" spans="1:11" ht="39" customHeight="1" thickBot="1" x14ac:dyDescent="0.35">
      <c r="A13" s="12">
        <v>1204</v>
      </c>
      <c r="B13" s="2" t="s">
        <v>10</v>
      </c>
      <c r="C13" s="4">
        <f t="shared" ref="C13:J13" si="2">SUM(C14:C18)</f>
        <v>1805696.3</v>
      </c>
      <c r="D13" s="4">
        <f t="shared" si="2"/>
        <v>1610011.4</v>
      </c>
      <c r="E13" s="4">
        <f t="shared" si="2"/>
        <v>1623365.3</v>
      </c>
      <c r="F13" s="4">
        <f t="shared" si="2"/>
        <v>1623365.3</v>
      </c>
      <c r="G13" s="4">
        <f t="shared" si="2"/>
        <v>1960500.1</v>
      </c>
      <c r="H13" s="4">
        <f t="shared" si="2"/>
        <v>2781686.5</v>
      </c>
      <c r="I13" s="4">
        <f t="shared" si="2"/>
        <v>2070686.5</v>
      </c>
      <c r="J13" s="4">
        <f t="shared" si="2"/>
        <v>350488.70000000007</v>
      </c>
      <c r="K13" s="26" t="s">
        <v>42</v>
      </c>
    </row>
    <row r="14" spans="1:11" ht="66.75" thickBot="1" x14ac:dyDescent="0.35">
      <c r="A14" s="5">
        <v>11001</v>
      </c>
      <c r="B14" s="3" t="s">
        <v>11</v>
      </c>
      <c r="C14" s="6">
        <v>100000</v>
      </c>
      <c r="D14" s="6">
        <v>21243.7</v>
      </c>
      <c r="E14" s="6">
        <v>23792.9</v>
      </c>
      <c r="F14" s="6">
        <v>23792.9</v>
      </c>
      <c r="G14" s="6">
        <v>100000</v>
      </c>
      <c r="H14" s="6">
        <v>100000</v>
      </c>
      <c r="I14" s="6">
        <v>100000</v>
      </c>
      <c r="J14" s="6">
        <f>+G14-D14</f>
        <v>78756.3</v>
      </c>
      <c r="K14" s="27"/>
    </row>
    <row r="15" spans="1:11" ht="33.75" thickBot="1" x14ac:dyDescent="0.35">
      <c r="A15" s="5">
        <v>11002</v>
      </c>
      <c r="B15" s="3" t="s">
        <v>12</v>
      </c>
      <c r="C15" s="6">
        <v>32270.2</v>
      </c>
      <c r="D15" s="6">
        <v>53713.8</v>
      </c>
      <c r="E15" s="6">
        <v>58520.2</v>
      </c>
      <c r="F15" s="6">
        <v>58520.2</v>
      </c>
      <c r="G15" s="6">
        <v>32270.2</v>
      </c>
      <c r="H15" s="6">
        <v>32270.2</v>
      </c>
      <c r="I15" s="6">
        <v>32270.2</v>
      </c>
      <c r="J15" s="6">
        <f>+G15-D15</f>
        <v>-21443.600000000002</v>
      </c>
      <c r="K15" s="27"/>
    </row>
    <row r="16" spans="1:11" ht="50.25" thickBot="1" x14ac:dyDescent="0.35">
      <c r="A16" s="5">
        <v>11003</v>
      </c>
      <c r="B16" s="3" t="s">
        <v>13</v>
      </c>
      <c r="C16" s="6">
        <v>40000</v>
      </c>
      <c r="D16" s="6">
        <v>49985.9</v>
      </c>
      <c r="E16" s="6">
        <v>55984.2</v>
      </c>
      <c r="F16" s="6">
        <v>55984.2</v>
      </c>
      <c r="G16" s="6">
        <v>92000</v>
      </c>
      <c r="H16" s="6">
        <v>40000</v>
      </c>
      <c r="I16" s="6">
        <v>40000</v>
      </c>
      <c r="J16" s="6">
        <f>+G16-D16</f>
        <v>42014.1</v>
      </c>
      <c r="K16" s="27"/>
    </row>
    <row r="17" spans="1:11" ht="66.75" thickBot="1" x14ac:dyDescent="0.35">
      <c r="A17" s="5">
        <v>11004</v>
      </c>
      <c r="B17" s="3" t="s">
        <v>14</v>
      </c>
      <c r="C17" s="6">
        <v>1474176.1</v>
      </c>
      <c r="D17" s="6">
        <v>1473468</v>
      </c>
      <c r="E17" s="6">
        <v>1473468</v>
      </c>
      <c r="F17" s="6">
        <v>1473468</v>
      </c>
      <c r="G17" s="6">
        <v>1566059.3</v>
      </c>
      <c r="H17" s="6">
        <v>1479616.3</v>
      </c>
      <c r="I17" s="6">
        <v>1479616.3</v>
      </c>
      <c r="J17" s="6">
        <f>+G17-D17</f>
        <v>92591.300000000047</v>
      </c>
      <c r="K17" s="27"/>
    </row>
    <row r="18" spans="1:11" ht="50.25" thickBot="1" x14ac:dyDescent="0.35">
      <c r="A18" s="5">
        <v>31001</v>
      </c>
      <c r="B18" s="3" t="s">
        <v>15</v>
      </c>
      <c r="C18" s="6">
        <v>159250</v>
      </c>
      <c r="D18" s="6">
        <v>11600</v>
      </c>
      <c r="E18" s="6">
        <v>11600</v>
      </c>
      <c r="F18" s="6">
        <v>11600</v>
      </c>
      <c r="G18" s="6">
        <v>170170.6</v>
      </c>
      <c r="H18" s="6">
        <v>1129800</v>
      </c>
      <c r="I18" s="6">
        <v>418800</v>
      </c>
      <c r="J18" s="6">
        <f>+G18-D18</f>
        <v>158570.6</v>
      </c>
      <c r="K18" s="28"/>
    </row>
    <row r="19" spans="1:11" ht="100.5" customHeight="1" thickBot="1" x14ac:dyDescent="0.35">
      <c r="A19" s="12">
        <v>1125</v>
      </c>
      <c r="B19" s="2" t="s">
        <v>16</v>
      </c>
      <c r="C19" s="4">
        <f t="shared" ref="C19:J19" si="3">SUM(C20:C20)</f>
        <v>1202986.8</v>
      </c>
      <c r="D19" s="4">
        <f t="shared" si="3"/>
        <v>1204151.6000000001</v>
      </c>
      <c r="E19" s="4">
        <f t="shared" si="3"/>
        <v>1195803.1000000001</v>
      </c>
      <c r="F19" s="4">
        <f t="shared" si="3"/>
        <v>1195803.1000000001</v>
      </c>
      <c r="G19" s="4">
        <f t="shared" si="3"/>
        <v>1174458</v>
      </c>
      <c r="H19" s="4">
        <f t="shared" si="3"/>
        <v>1167998.1000000001</v>
      </c>
      <c r="I19" s="4">
        <f t="shared" si="3"/>
        <v>1153530.3</v>
      </c>
      <c r="J19" s="4">
        <f t="shared" si="3"/>
        <v>-29693.600000000093</v>
      </c>
      <c r="K19" s="26" t="s">
        <v>43</v>
      </c>
    </row>
    <row r="20" spans="1:11" ht="100.5" customHeight="1" thickBot="1" x14ac:dyDescent="0.35">
      <c r="A20" s="5">
        <v>11001</v>
      </c>
      <c r="B20" s="3" t="s">
        <v>17</v>
      </c>
      <c r="C20" s="6">
        <v>1202986.8</v>
      </c>
      <c r="D20" s="6">
        <v>1204151.6000000001</v>
      </c>
      <c r="E20" s="6">
        <v>1195803.1000000001</v>
      </c>
      <c r="F20" s="6">
        <v>1195803.1000000001</v>
      </c>
      <c r="G20" s="6">
        <v>1174458</v>
      </c>
      <c r="H20" s="6">
        <v>1167998.1000000001</v>
      </c>
      <c r="I20" s="6">
        <v>1153530.3</v>
      </c>
      <c r="J20" s="6">
        <f>+G20-D20</f>
        <v>-29693.600000000093</v>
      </c>
      <c r="K20" s="28"/>
    </row>
    <row r="21" spans="1:11" ht="45.75" customHeight="1" thickBot="1" x14ac:dyDescent="0.35">
      <c r="A21" s="12">
        <v>1197</v>
      </c>
      <c r="B21" s="2" t="s">
        <v>18</v>
      </c>
      <c r="C21" s="4">
        <f t="shared" ref="C21:J21" si="4">SUM(C22:C22)</f>
        <v>735341.4</v>
      </c>
      <c r="D21" s="4">
        <f t="shared" si="4"/>
        <v>845936</v>
      </c>
      <c r="E21" s="4">
        <f t="shared" si="4"/>
        <v>826474</v>
      </c>
      <c r="F21" s="4">
        <f t="shared" si="4"/>
        <v>826474</v>
      </c>
      <c r="G21" s="4">
        <f t="shared" si="4"/>
        <v>845936</v>
      </c>
      <c r="H21" s="4">
        <f t="shared" si="4"/>
        <v>826474</v>
      </c>
      <c r="I21" s="4">
        <f t="shared" si="4"/>
        <v>826474</v>
      </c>
      <c r="J21" s="4">
        <f t="shared" si="4"/>
        <v>0</v>
      </c>
      <c r="K21" s="26" t="s">
        <v>44</v>
      </c>
    </row>
    <row r="22" spans="1:11" ht="45.75" customHeight="1" thickBot="1" x14ac:dyDescent="0.35">
      <c r="A22" s="5">
        <v>11001</v>
      </c>
      <c r="B22" s="3" t="s">
        <v>24</v>
      </c>
      <c r="C22" s="6">
        <v>735341.4</v>
      </c>
      <c r="D22" s="6">
        <v>845936</v>
      </c>
      <c r="E22" s="6">
        <v>826474</v>
      </c>
      <c r="F22" s="6">
        <v>826474</v>
      </c>
      <c r="G22" s="6">
        <v>845936</v>
      </c>
      <c r="H22" s="6">
        <v>826474</v>
      </c>
      <c r="I22" s="6">
        <v>826474</v>
      </c>
      <c r="J22" s="6">
        <f>+G22-D22</f>
        <v>0</v>
      </c>
      <c r="K22" s="27"/>
    </row>
    <row r="23" spans="1:11" ht="45.75" customHeight="1" thickBot="1" x14ac:dyDescent="0.35">
      <c r="A23" s="12">
        <v>1177</v>
      </c>
      <c r="B23" s="2" t="s">
        <v>19</v>
      </c>
      <c r="C23" s="4">
        <f t="shared" ref="C23:J23" si="5">+C24</f>
        <v>338945.5</v>
      </c>
      <c r="D23" s="4">
        <f t="shared" si="5"/>
        <v>220590</v>
      </c>
      <c r="E23" s="4">
        <f t="shared" si="5"/>
        <v>220590</v>
      </c>
      <c r="F23" s="4">
        <f t="shared" si="5"/>
        <v>220590</v>
      </c>
      <c r="G23" s="4">
        <f t="shared" si="5"/>
        <v>340668</v>
      </c>
      <c r="H23" s="4">
        <f t="shared" si="5"/>
        <v>338945.5</v>
      </c>
      <c r="I23" s="4">
        <f t="shared" si="5"/>
        <v>338945.5</v>
      </c>
      <c r="J23" s="4">
        <f t="shared" si="5"/>
        <v>120078</v>
      </c>
      <c r="K23" s="27"/>
    </row>
    <row r="24" spans="1:11" ht="45.75" customHeight="1" thickBot="1" x14ac:dyDescent="0.35">
      <c r="A24" s="5">
        <v>11001</v>
      </c>
      <c r="B24" s="3" t="s">
        <v>25</v>
      </c>
      <c r="C24" s="6">
        <v>338945.5</v>
      </c>
      <c r="D24" s="6">
        <v>220590</v>
      </c>
      <c r="E24" s="6">
        <v>220590</v>
      </c>
      <c r="F24" s="6">
        <v>220590</v>
      </c>
      <c r="G24" s="6">
        <v>340668</v>
      </c>
      <c r="H24" s="6">
        <v>338945.5</v>
      </c>
      <c r="I24" s="6">
        <v>338945.5</v>
      </c>
      <c r="J24" s="6">
        <f>+G24-D24</f>
        <v>120078</v>
      </c>
      <c r="K24" s="28"/>
    </row>
    <row r="25" spans="1:11" ht="44.25" customHeight="1" thickBot="1" x14ac:dyDescent="0.35">
      <c r="A25" s="12">
        <v>9001</v>
      </c>
      <c r="B25" s="2" t="s">
        <v>26</v>
      </c>
      <c r="C25" s="4">
        <f t="shared" ref="C25:J25" si="6">+C26+C27</f>
        <v>1700000</v>
      </c>
      <c r="D25" s="4">
        <f t="shared" si="6"/>
        <v>0</v>
      </c>
      <c r="E25" s="4">
        <f t="shared" si="6"/>
        <v>0</v>
      </c>
      <c r="F25" s="4">
        <f t="shared" si="6"/>
        <v>0</v>
      </c>
      <c r="G25" s="4">
        <f t="shared" si="6"/>
        <v>1700000</v>
      </c>
      <c r="H25" s="4">
        <f t="shared" si="6"/>
        <v>1700000</v>
      </c>
      <c r="I25" s="4">
        <f t="shared" si="6"/>
        <v>1700000</v>
      </c>
      <c r="J25" s="4">
        <f t="shared" si="6"/>
        <v>1700000</v>
      </c>
      <c r="K25" s="26" t="s">
        <v>41</v>
      </c>
    </row>
    <row r="26" spans="1:11" ht="44.25" customHeight="1" thickBot="1" x14ac:dyDescent="0.35">
      <c r="A26" s="5">
        <v>11001</v>
      </c>
      <c r="B26" s="3" t="s">
        <v>27</v>
      </c>
      <c r="C26" s="6">
        <v>500000</v>
      </c>
      <c r="D26" s="6"/>
      <c r="E26" s="6"/>
      <c r="F26" s="6"/>
      <c r="G26" s="6">
        <v>500000</v>
      </c>
      <c r="H26" s="6">
        <v>500000</v>
      </c>
      <c r="I26" s="6">
        <v>500000</v>
      </c>
      <c r="J26" s="6">
        <f>+G26-D26</f>
        <v>500000</v>
      </c>
      <c r="K26" s="27"/>
    </row>
    <row r="27" spans="1:11" ht="44.25" customHeight="1" thickBot="1" x14ac:dyDescent="0.35">
      <c r="A27" s="5">
        <v>31001</v>
      </c>
      <c r="B27" s="3" t="s">
        <v>28</v>
      </c>
      <c r="C27" s="6">
        <v>1200000</v>
      </c>
      <c r="D27" s="6"/>
      <c r="E27" s="6"/>
      <c r="F27" s="6"/>
      <c r="G27" s="6">
        <v>1200000</v>
      </c>
      <c r="H27" s="6">
        <v>1200000</v>
      </c>
      <c r="I27" s="6">
        <v>1200000</v>
      </c>
      <c r="J27" s="6">
        <f>+G27-D27</f>
        <v>1200000</v>
      </c>
      <c r="K27" s="28"/>
    </row>
    <row r="28" spans="1:11" ht="66.75" thickBot="1" x14ac:dyDescent="0.35">
      <c r="A28" s="12">
        <v>9015</v>
      </c>
      <c r="B28" s="2" t="s">
        <v>33</v>
      </c>
      <c r="C28" s="4">
        <f t="shared" ref="C28:J28" si="7">SUM(C29:C30)</f>
        <v>100000</v>
      </c>
      <c r="D28" s="4">
        <f t="shared" si="7"/>
        <v>0</v>
      </c>
      <c r="E28" s="4">
        <f t="shared" si="7"/>
        <v>0</v>
      </c>
      <c r="F28" s="4">
        <f t="shared" si="7"/>
        <v>0</v>
      </c>
      <c r="G28" s="4">
        <f t="shared" si="7"/>
        <v>150000</v>
      </c>
      <c r="H28" s="4">
        <f t="shared" si="7"/>
        <v>150000</v>
      </c>
      <c r="I28" s="4">
        <f t="shared" si="7"/>
        <v>150000</v>
      </c>
      <c r="J28" s="4">
        <f t="shared" si="7"/>
        <v>150000</v>
      </c>
      <c r="K28" s="26" t="s">
        <v>42</v>
      </c>
    </row>
    <row r="29" spans="1:11" ht="60" customHeight="1" thickBot="1" x14ac:dyDescent="0.35">
      <c r="A29" s="5">
        <v>11001</v>
      </c>
      <c r="B29" s="3" t="s">
        <v>34</v>
      </c>
      <c r="C29" s="6">
        <v>68000</v>
      </c>
      <c r="D29" s="6"/>
      <c r="E29" s="6"/>
      <c r="F29" s="6"/>
      <c r="G29" s="6">
        <v>102000</v>
      </c>
      <c r="H29" s="6">
        <v>102000</v>
      </c>
      <c r="I29" s="6">
        <v>102000</v>
      </c>
      <c r="J29" s="6">
        <f>+G29-D29</f>
        <v>102000</v>
      </c>
      <c r="K29" s="27"/>
    </row>
    <row r="30" spans="1:11" ht="58.5" customHeight="1" thickBot="1" x14ac:dyDescent="0.35">
      <c r="A30" s="5">
        <v>11002</v>
      </c>
      <c r="B30" s="3" t="s">
        <v>35</v>
      </c>
      <c r="C30" s="6">
        <v>32000</v>
      </c>
      <c r="D30" s="6"/>
      <c r="E30" s="6"/>
      <c r="F30" s="6"/>
      <c r="G30" s="6">
        <v>48000</v>
      </c>
      <c r="H30" s="6">
        <v>48000</v>
      </c>
      <c r="I30" s="6">
        <v>48000</v>
      </c>
      <c r="J30" s="6">
        <f>+G30-D30</f>
        <v>48000</v>
      </c>
      <c r="K30" s="28"/>
    </row>
    <row r="31" spans="1:11" ht="33.75" customHeight="1" thickBot="1" x14ac:dyDescent="0.35">
      <c r="A31" s="18" t="s">
        <v>29</v>
      </c>
      <c r="B31" s="19"/>
      <c r="C31" s="4">
        <f t="shared" ref="C31:J31" si="8">+C25+C23+C21+C19+C13+C6</f>
        <v>306368217.19999999</v>
      </c>
      <c r="D31" s="4">
        <f t="shared" si="8"/>
        <v>292245405.19999999</v>
      </c>
      <c r="E31" s="4">
        <f t="shared" si="8"/>
        <v>320720484.99999994</v>
      </c>
      <c r="F31" s="4">
        <f t="shared" si="8"/>
        <v>320720484.99999994</v>
      </c>
      <c r="G31" s="4">
        <f t="shared" si="8"/>
        <v>323044361.71000004</v>
      </c>
      <c r="H31" s="4">
        <f t="shared" si="8"/>
        <v>330643199.25999999</v>
      </c>
      <c r="I31" s="4">
        <f t="shared" si="8"/>
        <v>330060622.24000001</v>
      </c>
      <c r="J31" s="4">
        <f t="shared" si="8"/>
        <v>30798956.510000017</v>
      </c>
      <c r="K31" s="4"/>
    </row>
    <row r="32" spans="1:11" x14ac:dyDescent="0.3">
      <c r="A32" s="7"/>
      <c r="B32" s="8"/>
      <c r="C32" s="9"/>
      <c r="D32" s="9"/>
      <c r="E32" s="9"/>
      <c r="F32" s="9"/>
      <c r="G32" s="9"/>
      <c r="H32" s="9"/>
      <c r="I32" s="9"/>
      <c r="J32" s="9"/>
      <c r="K32" s="9"/>
    </row>
  </sheetData>
  <mergeCells count="15">
    <mergeCell ref="K4:K5"/>
    <mergeCell ref="A31:B31"/>
    <mergeCell ref="A1:J1"/>
    <mergeCell ref="A2:J2"/>
    <mergeCell ref="A4:B4"/>
    <mergeCell ref="C4:C5"/>
    <mergeCell ref="D4:E4"/>
    <mergeCell ref="G4:I4"/>
    <mergeCell ref="J4:J5"/>
    <mergeCell ref="K6:K12"/>
    <mergeCell ref="K13:K18"/>
    <mergeCell ref="K28:K30"/>
    <mergeCell ref="K19:K20"/>
    <mergeCell ref="K21:K24"/>
    <mergeCell ref="K25:K27"/>
  </mergeCells>
  <pageMargins left="0.53" right="0.18" top="0.47" bottom="0.44" header="0.21" footer="0.18"/>
  <pageSetup scale="60" firstPageNumber="151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հկ-ների համար</vt:lpstr>
      <vt:lpstr>'հկ-ների համար'!Print_Titles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2019-06-06T11:33:54Z</cp:lastPrinted>
  <dcterms:created xsi:type="dcterms:W3CDTF">2015-05-11T10:34:06Z</dcterms:created>
  <dcterms:modified xsi:type="dcterms:W3CDTF">2019-06-07T06:23:27Z</dcterms:modified>
</cp:coreProperties>
</file>